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ấp độ dịch" sheetId="5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9" i="5" l="1"/>
  <c r="N10" i="5" l="1"/>
  <c r="N6" i="5" l="1"/>
  <c r="N7" i="5"/>
  <c r="N8" i="5"/>
  <c r="N5" i="5"/>
  <c r="F6" i="5"/>
  <c r="F7" i="5"/>
  <c r="F8" i="5"/>
  <c r="F9" i="5"/>
  <c r="F10" i="5"/>
  <c r="I6" i="5"/>
  <c r="I7" i="5"/>
  <c r="I8" i="5"/>
  <c r="I9" i="5"/>
  <c r="I10" i="5"/>
  <c r="L6" i="5"/>
  <c r="L7" i="5"/>
  <c r="L8" i="5"/>
  <c r="L9" i="5"/>
  <c r="L10" i="5"/>
  <c r="D5" i="5"/>
  <c r="K5" i="5"/>
  <c r="J5" i="5"/>
  <c r="H5" i="5"/>
  <c r="G5" i="5"/>
  <c r="I5" i="5"/>
  <c r="U4" i="5"/>
  <c r="L5" i="5" l="1"/>
  <c r="E5" i="5"/>
  <c r="F5" i="5" s="1"/>
</calcChain>
</file>

<file path=xl/sharedStrings.xml><?xml version="1.0" encoding="utf-8"?>
<sst xmlns="http://schemas.openxmlformats.org/spreadsheetml/2006/main" count="30" uniqueCount="24">
  <si>
    <t>BIỂU ĐÁNH GIÁ CẤP ĐỘ DỊCH THỨ 6 HÀNG TUẦN</t>
  </si>
  <si>
    <t>TT</t>
  </si>
  <si>
    <t>Tên đơn vị</t>
  </si>
  <si>
    <t>Dân số hiện nay</t>
  </si>
  <si>
    <t>Số người từ 18 tuổi trở lên</t>
  </si>
  <si>
    <t>Tổng số</t>
  </si>
  <si>
    <t>Số đã tiêm đủ 2 mũi</t>
  </si>
  <si>
    <t>Tỷ lệ</t>
  </si>
  <si>
    <t>Số người từ 65 tuổi trở lên</t>
  </si>
  <si>
    <t>Số người từ 50 tuổi trở lên</t>
  </si>
  <si>
    <t>KQ theo công thức đánh giá cấp độ dịch</t>
  </si>
  <si>
    <t>Cấp độ dịch</t>
  </si>
  <si>
    <t>Ghi chú</t>
  </si>
  <si>
    <t xml:space="preserve">Lưu ý: Số F0 tại cộng đồng không bao gồm ca nhập cảnh, ca mắc trong cơ sở cách ly tập trung.  </t>
  </si>
  <si>
    <t>Công thức tính = {(Số ca mắc mới trong 14 ngày qua)/(2*dân số trên địa bàn)}*100.000</t>
  </si>
  <si>
    <t>Thôn Trung Quan 1</t>
  </si>
  <si>
    <t>Thôn Trung Quan 2</t>
  </si>
  <si>
    <t>Thôn Trung Quan 3</t>
  </si>
  <si>
    <t>Thôn Chử Xá</t>
  </si>
  <si>
    <t>Thôn Sơn Hô</t>
  </si>
  <si>
    <t xml:space="preserve"> Xã Văn Đức</t>
  </si>
  <si>
    <t>Số F0 trong 14 ngày từ 10/12-24/12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</si>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</sst>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0.000"/>
  </numFmts>
  <fonts count="9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4" workbookViewId="0">
      <selection activeCell="Q10" sqref="Q10"/>
    </sheetView>
  </sheetViews>
  <sheetFormatPr defaultColWidth="9.125" defaultRowHeight="18.75" x14ac:dyDescent="0.3"/>
  <cols>
    <col min="1" max="1" width="3.25" style="1" customWidth="1"/>
    <col min="2" max="2" width="20" style="1" customWidth="1"/>
    <col min="3" max="3" width="7.875" style="1" customWidth="1"/>
    <col min="4" max="4" width="8.75" style="1" customWidth="1"/>
    <col min="5" max="5" width="8.25" style="1" customWidth="1"/>
    <col min="6" max="6" width="9" style="11" customWidth="1"/>
    <col min="7" max="7" width="8" style="1" customWidth="1"/>
    <col min="8" max="8" width="8.375" style="1" customWidth="1"/>
    <col min="9" max="9" width="7.125" style="1" customWidth="1"/>
    <col min="10" max="10" width="8.25" style="1" customWidth="1"/>
    <col min="11" max="11" width="8.625" style="1" customWidth="1"/>
    <col min="12" max="12" width="8.375" style="1" customWidth="1"/>
    <col min="13" max="13" width="8.875" style="1" customWidth="1"/>
    <col min="14" max="14" width="9.625" style="1" customWidth="1"/>
    <col min="15" max="15" width="8.125" style="1" customWidth="1"/>
    <col min="16" max="16" width="10" style="1" customWidth="1"/>
    <col min="17" max="17" width="9.125" style="1"/>
    <col min="18" max="18" width="11.625" style="1" customWidth="1"/>
    <col min="19" max="19" width="9.125" style="1"/>
    <col min="20" max="20" width="11.375" style="1" customWidth="1"/>
    <col min="21" max="21" width="17.75" style="1" customWidth="1"/>
    <col min="22" max="16384" width="9.125" style="1"/>
  </cols>
  <sheetData>
    <row r="1" spans="1:2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3" spans="1:21" s="7" customFormat="1" ht="37.5" customHeight="1" x14ac:dyDescent="0.25">
      <c r="A3" s="20" t="s">
        <v>1</v>
      </c>
      <c r="B3" s="20" t="s">
        <v>2</v>
      </c>
      <c r="C3" s="21" t="s">
        <v>3</v>
      </c>
      <c r="D3" s="22" t="s">
        <v>4</v>
      </c>
      <c r="E3" s="22"/>
      <c r="F3" s="22"/>
      <c r="G3" s="22" t="s">
        <v>8</v>
      </c>
      <c r="H3" s="22"/>
      <c r="I3" s="22"/>
      <c r="J3" s="22" t="s">
        <v>9</v>
      </c>
      <c r="K3" s="22"/>
      <c r="L3" s="22"/>
      <c r="M3" s="23" t="s">
        <v>21</v>
      </c>
      <c r="N3" s="23" t="s">
        <v>10</v>
      </c>
      <c r="O3" s="23" t="s">
        <v>11</v>
      </c>
      <c r="P3" s="16" t="s">
        <v>12</v>
      </c>
      <c r="Q3" s="6"/>
    </row>
    <row r="4" spans="1:21" s="7" customFormat="1" ht="65.25" customHeight="1" x14ac:dyDescent="0.25">
      <c r="A4" s="20"/>
      <c r="B4" s="20"/>
      <c r="C4" s="21"/>
      <c r="D4" s="10" t="s">
        <v>5</v>
      </c>
      <c r="E4" s="13" t="s">
        <v>6</v>
      </c>
      <c r="F4" s="14" t="s">
        <v>7</v>
      </c>
      <c r="G4" s="10" t="s">
        <v>5</v>
      </c>
      <c r="H4" s="13" t="s">
        <v>6</v>
      </c>
      <c r="I4" s="10" t="s">
        <v>7</v>
      </c>
      <c r="J4" s="10" t="s">
        <v>5</v>
      </c>
      <c r="K4" s="13" t="s">
        <v>6</v>
      </c>
      <c r="L4" s="10" t="s">
        <v>7</v>
      </c>
      <c r="M4" s="23"/>
      <c r="N4" s="23"/>
      <c r="O4" s="23"/>
      <c r="P4" s="16"/>
      <c r="Q4" s="6" t="s">
        <v>23</v>
      </c>
      <c r="U4" s="7">
        <f>S4*T4*100</f>
        <v>0</v>
      </c>
    </row>
    <row r="5" spans="1:21" s="4" customFormat="1" ht="33" customHeight="1" x14ac:dyDescent="0.25">
      <c r="A5" s="17" t="s">
        <v>20</v>
      </c>
      <c r="B5" s="18"/>
      <c r="C5" s="8">
        <v>7.9139999999999997</v>
      </c>
      <c r="D5" s="8">
        <f>D6+D7+D8+D9+D10</f>
        <v>5717</v>
      </c>
      <c r="E5" s="12">
        <f>E6+E7+E8+E9+E10</f>
        <v>5613</v>
      </c>
      <c r="F5" s="9">
        <f>E5/D5*100</f>
        <v>98.18086408955746</v>
      </c>
      <c r="G5" s="8">
        <f>G6+G7+G8+G9+G10</f>
        <v>722</v>
      </c>
      <c r="H5" s="12">
        <f>H6+H7+H8+H9+H10</f>
        <v>662</v>
      </c>
      <c r="I5" s="8">
        <f>H5/G5*100</f>
        <v>91.689750692520775</v>
      </c>
      <c r="J5" s="8">
        <f>J6+J7+J8+J9+J10</f>
        <v>2216</v>
      </c>
      <c r="K5" s="12">
        <f>K6+K7+K8+K9+K10</f>
        <v>2075</v>
      </c>
      <c r="L5" s="9">
        <f>K5/J5*100</f>
        <v>93.637184115523468</v>
      </c>
      <c r="M5" s="8">
        <v>34</v>
      </c>
      <c r="N5" s="9">
        <f>M5/(2*C5)*100</f>
        <v>214.8091988880465</v>
      </c>
      <c r="O5" s="8">
        <v>3</v>
      </c>
      <c r="P5" s="2"/>
      <c r="Q5" s="3"/>
    </row>
    <row r="6" spans="1:21" s="4" customFormat="1" ht="39.75" customHeight="1" x14ac:dyDescent="0.25">
      <c r="A6" s="2">
        <v>1</v>
      </c>
      <c r="B6" s="5" t="s">
        <v>15</v>
      </c>
      <c r="C6" s="15">
        <v>1.72</v>
      </c>
      <c r="D6" s="2">
        <v>1250</v>
      </c>
      <c r="E6" s="2">
        <v>1230</v>
      </c>
      <c r="F6" s="9">
        <f t="shared" ref="F6:F10" si="0">E6/D6*100</f>
        <v>98.4</v>
      </c>
      <c r="G6" s="2">
        <v>156</v>
      </c>
      <c r="H6" s="2">
        <v>143</v>
      </c>
      <c r="I6" s="9">
        <f t="shared" ref="I6:I10" si="1">H6/G6*100</f>
        <v>91.666666666666657</v>
      </c>
      <c r="J6" s="2">
        <v>497</v>
      </c>
      <c r="K6" s="2">
        <v>466</v>
      </c>
      <c r="L6" s="9">
        <f t="shared" ref="L6:L10" si="2">K6/J6*100</f>
        <v>93.762575452716305</v>
      </c>
      <c r="M6" s="2">
        <v>11</v>
      </c>
      <c r="N6" s="9">
        <f t="shared" ref="N6:N10" si="3">M6/(2*C6)*100</f>
        <v>319.76744186046511</v>
      </c>
      <c r="O6" s="8">
        <v>3</v>
      </c>
      <c r="P6" s="2"/>
      <c r="Q6" s="3"/>
    </row>
    <row r="7" spans="1:21" s="4" customFormat="1" ht="39.75" customHeight="1" x14ac:dyDescent="0.25">
      <c r="A7" s="2">
        <v>2</v>
      </c>
      <c r="B7" s="5" t="s">
        <v>16</v>
      </c>
      <c r="C7" s="2">
        <v>1.5529999999999999</v>
      </c>
      <c r="D7" s="2">
        <v>1104</v>
      </c>
      <c r="E7" s="2">
        <v>1084</v>
      </c>
      <c r="F7" s="9">
        <f t="shared" si="0"/>
        <v>98.188405797101453</v>
      </c>
      <c r="G7" s="2">
        <v>136</v>
      </c>
      <c r="H7" s="2">
        <v>126</v>
      </c>
      <c r="I7" s="8">
        <f t="shared" si="1"/>
        <v>92.64705882352942</v>
      </c>
      <c r="J7" s="2">
        <v>418</v>
      </c>
      <c r="K7" s="2">
        <v>389</v>
      </c>
      <c r="L7" s="9">
        <f t="shared" si="2"/>
        <v>93.062200956937801</v>
      </c>
      <c r="M7" s="2">
        <v>5</v>
      </c>
      <c r="N7" s="9">
        <f t="shared" si="3"/>
        <v>160.97875080489376</v>
      </c>
      <c r="O7" s="8">
        <v>3</v>
      </c>
      <c r="P7" s="2"/>
      <c r="Q7" s="3"/>
    </row>
    <row r="8" spans="1:21" s="4" customFormat="1" ht="39.75" customHeight="1" x14ac:dyDescent="0.25">
      <c r="A8" s="2">
        <v>3</v>
      </c>
      <c r="B8" s="5" t="s">
        <v>17</v>
      </c>
      <c r="C8" s="2">
        <v>1.204</v>
      </c>
      <c r="D8" s="2">
        <v>896</v>
      </c>
      <c r="E8" s="2">
        <v>879</v>
      </c>
      <c r="F8" s="9">
        <f t="shared" si="0"/>
        <v>98.102678571428569</v>
      </c>
      <c r="G8" s="2">
        <v>108</v>
      </c>
      <c r="H8" s="2">
        <v>102</v>
      </c>
      <c r="I8" s="8">
        <f t="shared" si="1"/>
        <v>94.444444444444443</v>
      </c>
      <c r="J8" s="2">
        <v>338</v>
      </c>
      <c r="K8" s="2">
        <v>317</v>
      </c>
      <c r="L8" s="9">
        <f t="shared" si="2"/>
        <v>93.786982248520715</v>
      </c>
      <c r="M8" s="2">
        <v>3</v>
      </c>
      <c r="N8" s="9">
        <f t="shared" si="3"/>
        <v>124.58471760797343</v>
      </c>
      <c r="O8" s="8">
        <v>2</v>
      </c>
      <c r="P8" s="2"/>
      <c r="Q8" s="3"/>
    </row>
    <row r="9" spans="1:21" s="4" customFormat="1" ht="39.75" customHeight="1" x14ac:dyDescent="0.25">
      <c r="A9" s="2">
        <v>4</v>
      </c>
      <c r="B9" s="5" t="s">
        <v>18</v>
      </c>
      <c r="C9" s="2">
        <v>2.8319999999999999</v>
      </c>
      <c r="D9" s="2">
        <v>2014</v>
      </c>
      <c r="E9" s="2">
        <v>1976</v>
      </c>
      <c r="F9" s="9">
        <f t="shared" si="0"/>
        <v>98.113207547169807</v>
      </c>
      <c r="G9" s="2">
        <v>262</v>
      </c>
      <c r="H9" s="2">
        <v>237</v>
      </c>
      <c r="I9" s="8">
        <f t="shared" si="1"/>
        <v>90.458015267175568</v>
      </c>
      <c r="J9" s="2">
        <v>784</v>
      </c>
      <c r="K9" s="2">
        <v>734</v>
      </c>
      <c r="L9" s="9">
        <f t="shared" si="2"/>
        <v>93.622448979591837</v>
      </c>
      <c r="M9" s="2">
        <v>4</v>
      </c>
      <c r="N9" s="9">
        <f>+(M9)/(2*C9)*100000</f>
        <v>70621.468926553673</v>
      </c>
      <c r="O9" s="8">
        <v>2</v>
      </c>
      <c r="P9" s="2"/>
      <c r="Q9" s="3"/>
    </row>
    <row r="10" spans="1:21" s="4" customFormat="1" ht="39.75" customHeight="1" x14ac:dyDescent="0.25">
      <c r="A10" s="2">
        <v>5</v>
      </c>
      <c r="B10" s="5" t="s">
        <v>19</v>
      </c>
      <c r="C10" s="2">
        <v>605</v>
      </c>
      <c r="D10" s="2">
        <v>453</v>
      </c>
      <c r="E10" s="2">
        <v>444</v>
      </c>
      <c r="F10" s="9">
        <f t="shared" si="0"/>
        <v>98.013245033112582</v>
      </c>
      <c r="G10" s="2">
        <v>60</v>
      </c>
      <c r="H10" s="2">
        <v>54</v>
      </c>
      <c r="I10" s="9">
        <f t="shared" si="1"/>
        <v>90</v>
      </c>
      <c r="J10" s="2">
        <v>179</v>
      </c>
      <c r="K10" s="2">
        <v>169</v>
      </c>
      <c r="L10" s="9">
        <f t="shared" si="2"/>
        <v>94.413407821229043</v>
      </c>
      <c r="M10" s="2">
        <v>11</v>
      </c>
      <c r="N10" s="9">
        <f>+(M10)/(2*C10)*100000</f>
        <v>909.09090909090901</v>
      </c>
      <c r="O10" s="8">
        <v>3</v>
      </c>
      <c r="P10" s="2"/>
    </row>
    <row r="11" spans="1:21" x14ac:dyDescent="0.3">
      <c r="M11" s="1" t="s">
        <v>22</v>
      </c>
    </row>
    <row r="12" spans="1:21" x14ac:dyDescent="0.3">
      <c r="B12" s="1" t="s">
        <v>13</v>
      </c>
    </row>
    <row r="13" spans="1:21" x14ac:dyDescent="0.3">
      <c r="B13" s="1" t="s">
        <v>14</v>
      </c>
    </row>
  </sheetData>
  <mergeCells count="12">
    <mergeCell ref="P3:P4"/>
    <mergeCell ref="A5:B5"/>
    <mergeCell ref="A1:P1"/>
    <mergeCell ref="A3:A4"/>
    <mergeCell ref="B3:B4"/>
    <mergeCell ref="C3:C4"/>
    <mergeCell ref="D3:F3"/>
    <mergeCell ref="G3:I3"/>
    <mergeCell ref="J3:L3"/>
    <mergeCell ref="M3:M4"/>
    <mergeCell ref="N3:N4"/>
    <mergeCell ref="O3:O4"/>
  </mergeCells>
  <pageMargins left="0.25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Cấp độ dịch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2021-11-26T03:52:58Z</cp:lastPrinted>
  <dcterms:created xsi:type="dcterms:W3CDTF">2021-11-12T04:04:25Z</dcterms:created>
  <dcterms:modified xsi:type="dcterms:W3CDTF">2021-12-24T02:45:14Z</dcterms:modified>
</cp:coreProperties>
</file>